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088" activeTab="0"/>
  </bookViews>
  <sheets>
    <sheet name="Sheet1" sheetId="1" r:id="rId1"/>
    <sheet name="Sheet2" sheetId="2" r:id="rId2"/>
  </sheets>
  <definedNames>
    <definedName name="_xlnm.Print_Area" localSheetId="0">'Sheet1'!$B$1:$H$49</definedName>
  </definedNames>
  <calcPr fullCalcOnLoad="1"/>
</workbook>
</file>

<file path=xl/sharedStrings.xml><?xml version="1.0" encoding="utf-8"?>
<sst xmlns="http://schemas.openxmlformats.org/spreadsheetml/2006/main" count="49" uniqueCount="38">
  <si>
    <t>Today's Date</t>
  </si>
  <si>
    <t xml:space="preserve">Enter Borrower's Date of Birth </t>
  </si>
  <si>
    <t>CDs</t>
  </si>
  <si>
    <t>Enter Description of Asset</t>
  </si>
  <si>
    <t>Total Eligible Assets</t>
  </si>
  <si>
    <t>Rate of Return</t>
  </si>
  <si>
    <t>1: Determine Retirement Account Eligibility</t>
  </si>
  <si>
    <t>2: Record Borrower's Assets</t>
  </si>
  <si>
    <t xml:space="preserve">4: Calculate Income </t>
  </si>
  <si>
    <t>Checking accounts</t>
  </si>
  <si>
    <t>Money-market accounts</t>
  </si>
  <si>
    <t>Bonds</t>
  </si>
  <si>
    <t>Mutual funds</t>
  </si>
  <si>
    <t>Trusts</t>
  </si>
  <si>
    <t>Other liquid asset</t>
  </si>
  <si>
    <t>Borrower's Age</t>
  </si>
  <si>
    <t>Publically Traded Stocks</t>
  </si>
  <si>
    <t>Eligible liquid assets - Not eligible: equity in Real Estate, privately held stocks</t>
  </si>
  <si>
    <t>Savings accounts</t>
  </si>
  <si>
    <t xml:space="preserve">Name of Borrower: </t>
  </si>
  <si>
    <t>Appendix C. Life Expectancy Tables</t>
  </si>
  <si>
    <t>Table I</t>
  </si>
  <si>
    <t>(Single Life Expectancy)</t>
  </si>
  <si>
    <t>Age</t>
  </si>
  <si>
    <t>Life Expectancy</t>
  </si>
  <si>
    <t>Total Life Expectancy</t>
  </si>
  <si>
    <t>111 and over</t>
  </si>
  <si>
    <t>Total of Down Payment</t>
  </si>
  <si>
    <t>TOTAL DOWN PAYMENT</t>
  </si>
  <si>
    <t>TOTAL ASSETS ELIGIBLE FOR ASSET DEPLETION</t>
  </si>
  <si>
    <t xml:space="preserve">Monthly Income using Asset Depletion </t>
  </si>
  <si>
    <t>3: Enter Cash to Close, if applicable</t>
  </si>
  <si>
    <t>Enter Description of Account</t>
  </si>
  <si>
    <t>TOTAL RETIREMENT ACCOUNTS</t>
  </si>
  <si>
    <t>TOTAL ELIGIBLE ASSETS INCLUDING RETIREMENT ACCOUNTS</t>
  </si>
  <si>
    <t>TOTAL ELIGIBLE LIQUID ASSETS</t>
  </si>
  <si>
    <t>Amortization (years) based on Borrower's age (Maximum of 30 years)</t>
  </si>
  <si>
    <t>Rev. 11/17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</si>
</sst>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_(* #,##0.0_);_(* \(#,##0.0\);_(* &quot;-&quot;??_);_(@_)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_);_(@_)"/>
    <numFmt numFmtId="174" formatCode="_(* #,##0.00_);_(* \(#,##0.00\);_(* &quot;-&quot;_);_(@_)"/>
    <numFmt numFmtId="175" formatCode="[$-409]dddd\,\ mmmm\ 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2"/>
      <color indexed="30"/>
      <name val="Arial"/>
      <family val="2"/>
    </font>
    <font>
      <b/>
      <sz val="24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9"/>
      <name val="Arial Narrow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 Narrow"/>
      <family val="0"/>
    </font>
    <font>
      <b/>
      <sz val="14"/>
      <color indexed="8"/>
      <name val="Arial Narrow"/>
      <family val="0"/>
    </font>
    <font>
      <b/>
      <sz val="14"/>
      <color indexed="57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64" fontId="4" fillId="32" borderId="0" xfId="42" applyNumberFormat="1" applyFont="1" applyFill="1" applyAlignment="1" applyProtection="1">
      <alignment vertical="center"/>
      <protection/>
    </xf>
    <xf numFmtId="164" fontId="5" fillId="32" borderId="0" xfId="42" applyNumberFormat="1" applyFont="1" applyFill="1" applyAlignment="1" applyProtection="1">
      <alignment/>
      <protection/>
    </xf>
    <xf numFmtId="164" fontId="5" fillId="32" borderId="10" xfId="42" applyNumberFormat="1" applyFont="1" applyFill="1" applyBorder="1" applyAlignment="1" applyProtection="1">
      <alignment/>
      <protection/>
    </xf>
    <xf numFmtId="164" fontId="5" fillId="32" borderId="0" xfId="42" applyNumberFormat="1" applyFont="1" applyFill="1" applyBorder="1" applyAlignment="1" applyProtection="1">
      <alignment/>
      <protection/>
    </xf>
    <xf numFmtId="164" fontId="5" fillId="32" borderId="11" xfId="42" applyNumberFormat="1" applyFont="1" applyFill="1" applyBorder="1" applyAlignment="1" applyProtection="1">
      <alignment/>
      <protection/>
    </xf>
    <xf numFmtId="14" fontId="5" fillId="0" borderId="0" xfId="42" applyNumberFormat="1" applyFont="1" applyFill="1" applyBorder="1" applyAlignment="1" applyProtection="1">
      <alignment horizontal="right"/>
      <protection locked="0"/>
    </xf>
    <xf numFmtId="164" fontId="5" fillId="32" borderId="0" xfId="42" applyNumberFormat="1" applyFont="1" applyFill="1" applyBorder="1" applyAlignment="1" applyProtection="1">
      <alignment horizontal="left"/>
      <protection/>
    </xf>
    <xf numFmtId="164" fontId="7" fillId="32" borderId="0" xfId="42" applyNumberFormat="1" applyFont="1" applyFill="1" applyBorder="1" applyAlignment="1" applyProtection="1">
      <alignment horizontal="right"/>
      <protection/>
    </xf>
    <xf numFmtId="164" fontId="5" fillId="32" borderId="0" xfId="42" applyNumberFormat="1" applyFont="1" applyFill="1" applyBorder="1" applyAlignment="1" applyProtection="1">
      <alignment horizontal="left" indent="1"/>
      <protection/>
    </xf>
    <xf numFmtId="164" fontId="5" fillId="32" borderId="0" xfId="42" applyNumberFormat="1" applyFont="1" applyFill="1" applyBorder="1" applyAlignment="1" applyProtection="1">
      <alignment/>
      <protection/>
    </xf>
    <xf numFmtId="164" fontId="8" fillId="32" borderId="0" xfId="42" applyNumberFormat="1" applyFont="1" applyFill="1" applyBorder="1" applyAlignment="1" applyProtection="1">
      <alignment horizontal="left" indent="1"/>
      <protection/>
    </xf>
    <xf numFmtId="164" fontId="9" fillId="32" borderId="0" xfId="42" applyNumberFormat="1" applyFont="1" applyFill="1" applyBorder="1" applyAlignment="1" applyProtection="1">
      <alignment/>
      <protection hidden="1" locked="0"/>
    </xf>
    <xf numFmtId="166" fontId="5" fillId="32" borderId="0" xfId="44" applyNumberFormat="1" applyFont="1" applyFill="1" applyBorder="1" applyAlignment="1" applyProtection="1">
      <alignment/>
      <protection/>
    </xf>
    <xf numFmtId="166" fontId="8" fillId="32" borderId="12" xfId="44" applyNumberFormat="1" applyFont="1" applyFill="1" applyBorder="1" applyAlignment="1" applyProtection="1">
      <alignment/>
      <protection/>
    </xf>
    <xf numFmtId="9" fontId="5" fillId="32" borderId="0" xfId="57" applyFont="1" applyFill="1" applyBorder="1" applyAlignment="1" applyProtection="1">
      <alignment/>
      <protection/>
    </xf>
    <xf numFmtId="166" fontId="7" fillId="32" borderId="13" xfId="44" applyNumberFormat="1" applyFont="1" applyFill="1" applyBorder="1" applyAlignment="1" applyProtection="1">
      <alignment shrinkToFit="1"/>
      <protection/>
    </xf>
    <xf numFmtId="164" fontId="5" fillId="32" borderId="14" xfId="42" applyNumberFormat="1" applyFont="1" applyFill="1" applyBorder="1" applyAlignment="1" applyProtection="1">
      <alignment/>
      <protection/>
    </xf>
    <xf numFmtId="164" fontId="5" fillId="32" borderId="15" xfId="42" applyNumberFormat="1" applyFont="1" applyFill="1" applyBorder="1" applyAlignment="1" applyProtection="1">
      <alignment/>
      <protection/>
    </xf>
    <xf numFmtId="164" fontId="5" fillId="32" borderId="0" xfId="42" applyNumberFormat="1" applyFont="1" applyFill="1" applyAlignment="1" applyProtection="1">
      <alignment horizontal="center"/>
      <protection/>
    </xf>
    <xf numFmtId="164" fontId="3" fillId="32" borderId="15" xfId="42" applyNumberFormat="1" applyFont="1" applyFill="1" applyBorder="1" applyAlignment="1" applyProtection="1">
      <alignment/>
      <protection/>
    </xf>
    <xf numFmtId="166" fontId="5" fillId="32" borderId="15" xfId="44" applyNumberFormat="1" applyFont="1" applyFill="1" applyBorder="1" applyAlignment="1" applyProtection="1">
      <alignment/>
      <protection/>
    </xf>
    <xf numFmtId="166" fontId="8" fillId="32" borderId="16" xfId="44" applyNumberFormat="1" applyFont="1" applyFill="1" applyBorder="1" applyAlignment="1" applyProtection="1">
      <alignment/>
      <protection/>
    </xf>
    <xf numFmtId="167" fontId="5" fillId="32" borderId="0" xfId="42" applyNumberFormat="1" applyFont="1" applyFill="1" applyBorder="1" applyAlignment="1" applyProtection="1">
      <alignment vertical="top"/>
      <protection/>
    </xf>
    <xf numFmtId="167" fontId="5" fillId="32" borderId="11" xfId="42" applyNumberFormat="1" applyFont="1" applyFill="1" applyBorder="1" applyAlignment="1" applyProtection="1">
      <alignment vertical="top"/>
      <protection/>
    </xf>
    <xf numFmtId="164" fontId="10" fillId="32" borderId="0" xfId="42" applyNumberFormat="1" applyFont="1" applyFill="1" applyAlignment="1" applyProtection="1">
      <alignment horizontal="right"/>
      <protection/>
    </xf>
    <xf numFmtId="164" fontId="3" fillId="32" borderId="0" xfId="42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0" xfId="0" applyFill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5" fillId="33" borderId="22" xfId="42" applyNumberFormat="1" applyFont="1" applyFill="1" applyBorder="1" applyAlignment="1" applyProtection="1">
      <alignment horizontal="right"/>
      <protection locked="0"/>
    </xf>
    <xf numFmtId="165" fontId="5" fillId="33" borderId="23" xfId="42" applyNumberFormat="1" applyFont="1" applyFill="1" applyBorder="1" applyAlignment="1" applyProtection="1">
      <alignment horizontal="right"/>
      <protection locked="0"/>
    </xf>
    <xf numFmtId="174" fontId="5" fillId="32" borderId="15" xfId="42" applyNumberFormat="1" applyFont="1" applyFill="1" applyBorder="1" applyAlignment="1" applyProtection="1">
      <alignment vertical="center"/>
      <protection/>
    </xf>
    <xf numFmtId="14" fontId="5" fillId="32" borderId="0" xfId="42" applyNumberFormat="1" applyFont="1" applyFill="1" applyBorder="1" applyAlignment="1" applyProtection="1">
      <alignment horizontal="right"/>
      <protection/>
    </xf>
    <xf numFmtId="164" fontId="5" fillId="33" borderId="24" xfId="42" applyNumberFormat="1" applyFont="1" applyFill="1" applyBorder="1" applyAlignment="1" applyProtection="1">
      <alignment horizontal="left"/>
      <protection locked="0"/>
    </xf>
    <xf numFmtId="164" fontId="5" fillId="33" borderId="16" xfId="42" applyNumberFormat="1" applyFont="1" applyFill="1" applyBorder="1" applyAlignment="1" applyProtection="1">
      <alignment horizontal="left"/>
      <protection locked="0"/>
    </xf>
    <xf numFmtId="164" fontId="5" fillId="33" borderId="25" xfId="42" applyNumberFormat="1" applyFont="1" applyFill="1" applyBorder="1" applyAlignment="1" applyProtection="1">
      <alignment horizontal="left"/>
      <protection locked="0"/>
    </xf>
    <xf numFmtId="164" fontId="5" fillId="33" borderId="22" xfId="42" applyNumberFormat="1" applyFont="1" applyFill="1" applyBorder="1" applyAlignment="1" applyProtection="1">
      <alignment horizontal="left"/>
      <protection locked="0"/>
    </xf>
    <xf numFmtId="164" fontId="11" fillId="32" borderId="16" xfId="42" applyNumberFormat="1" applyFont="1" applyFill="1" applyBorder="1" applyAlignment="1" applyProtection="1">
      <alignment horizontal="left"/>
      <protection/>
    </xf>
    <xf numFmtId="164" fontId="12" fillId="32" borderId="16" xfId="42" applyNumberFormat="1" applyFont="1" applyFill="1" applyBorder="1" applyAlignment="1" applyProtection="1">
      <alignment horizontal="left"/>
      <protection/>
    </xf>
    <xf numFmtId="164" fontId="6" fillId="34" borderId="26" xfId="42" applyNumberFormat="1" applyFont="1" applyFill="1" applyBorder="1" applyAlignment="1" applyProtection="1">
      <alignment horizontal="left"/>
      <protection/>
    </xf>
    <xf numFmtId="164" fontId="6" fillId="34" borderId="27" xfId="42" applyNumberFormat="1" applyFont="1" applyFill="1" applyBorder="1" applyAlignment="1" applyProtection="1">
      <alignment horizontal="left"/>
      <protection/>
    </xf>
    <xf numFmtId="164" fontId="6" fillId="34" borderId="28" xfId="42" applyNumberFormat="1" applyFont="1" applyFill="1" applyBorder="1" applyAlignment="1" applyProtection="1">
      <alignment horizontal="left"/>
      <protection/>
    </xf>
    <xf numFmtId="164" fontId="7" fillId="32" borderId="0" xfId="42" applyNumberFormat="1" applyFont="1" applyFill="1" applyBorder="1" applyAlignment="1" applyProtection="1">
      <alignment horizontal="left" wrapText="1" indent="1"/>
      <protection/>
    </xf>
    <xf numFmtId="164" fontId="7" fillId="32" borderId="11" xfId="42" applyNumberFormat="1" applyFont="1" applyFill="1" applyBorder="1" applyAlignment="1" applyProtection="1">
      <alignment horizontal="left" wrapText="1" indent="1"/>
      <protection/>
    </xf>
    <xf numFmtId="0" fontId="5" fillId="32" borderId="0" xfId="42" applyNumberFormat="1" applyFont="1" applyFill="1" applyBorder="1" applyAlignment="1" applyProtection="1">
      <alignment horizontal="left" vertical="top" wrapText="1" indent="2" shrinkToFit="1"/>
      <protection/>
    </xf>
    <xf numFmtId="0" fontId="5" fillId="32" borderId="11" xfId="42" applyNumberFormat="1" applyFont="1" applyFill="1" applyBorder="1" applyAlignment="1" applyProtection="1">
      <alignment horizontal="left" vertical="top" wrapText="1" indent="2" shrinkToFit="1"/>
      <protection/>
    </xf>
    <xf numFmtId="0" fontId="5" fillId="32" borderId="15" xfId="42" applyNumberFormat="1" applyFont="1" applyFill="1" applyBorder="1" applyAlignment="1" applyProtection="1">
      <alignment horizontal="left" vertical="top" wrapText="1" indent="2" shrinkToFit="1"/>
      <protection/>
    </xf>
    <xf numFmtId="0" fontId="5" fillId="32" borderId="29" xfId="42" applyNumberFormat="1" applyFont="1" applyFill="1" applyBorder="1" applyAlignment="1" applyProtection="1">
      <alignment horizontal="left" vertical="top" wrapText="1" indent="2" shrinkToFit="1"/>
      <protection/>
    </xf>
    <xf numFmtId="164" fontId="6" fillId="34" borderId="0" xfId="42" applyNumberFormat="1" applyFont="1" applyFill="1" applyBorder="1" applyAlignment="1" applyProtection="1">
      <alignment horizontal="left"/>
      <protection/>
    </xf>
    <xf numFmtId="164" fontId="8" fillId="32" borderId="0" xfId="42" applyNumberFormat="1" applyFont="1" applyFill="1" applyBorder="1" applyAlignment="1" applyProtection="1">
      <alignment horizontal="center"/>
      <protection/>
    </xf>
    <xf numFmtId="164" fontId="8" fillId="32" borderId="11" xfId="42" applyNumberFormat="1" applyFont="1" applyFill="1" applyBorder="1" applyAlignment="1" applyProtection="1">
      <alignment horizontal="center"/>
      <protection/>
    </xf>
    <xf numFmtId="0" fontId="14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1133475</xdr:rowOff>
    </xdr:from>
    <xdr:to>
      <xdr:col>7</xdr:col>
      <xdr:colOff>2381250</xdr:colOff>
      <xdr:row>0</xdr:row>
      <xdr:rowOff>1905000</xdr:rowOff>
    </xdr:to>
    <xdr:pic>
      <xdr:nvPicPr>
        <xdr:cNvPr id="1" name="Diagra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" y="1133475"/>
          <a:ext cx="645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1104900</xdr:rowOff>
    </xdr:from>
    <xdr:to>
      <xdr:col>2</xdr:col>
      <xdr:colOff>409575</xdr:colOff>
      <xdr:row>0</xdr:row>
      <xdr:rowOff>1362075</xdr:rowOff>
    </xdr:to>
    <xdr:sp>
      <xdr:nvSpPr>
        <xdr:cNvPr id="2" name="Flowchart: Connector 2"/>
        <xdr:cNvSpPr>
          <a:spLocks/>
        </xdr:cNvSpPr>
      </xdr:nvSpPr>
      <xdr:spPr>
        <a:xfrm>
          <a:off x="504825" y="1104900"/>
          <a:ext cx="247650" cy="257175"/>
        </a:xfrm>
        <a:prstGeom prst="flowChartConnector">
          <a:avLst/>
        </a:prstGeom>
        <a:solidFill>
          <a:srgbClr val="1077BB"/>
        </a:solidFill>
        <a:ln w="25400" cmpd="sng">
          <a:solidFill>
            <a:srgbClr val="1077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1085850</xdr:rowOff>
    </xdr:from>
    <xdr:to>
      <xdr:col>2</xdr:col>
      <xdr:colOff>419100</xdr:colOff>
      <xdr:row>0</xdr:row>
      <xdr:rowOff>1371600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04825" y="108585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0</xdr:row>
      <xdr:rowOff>952500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8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771525</xdr:colOff>
      <xdr:row>0</xdr:row>
      <xdr:rowOff>1104900</xdr:rowOff>
    </xdr:from>
    <xdr:to>
      <xdr:col>6</xdr:col>
      <xdr:colOff>171450</xdr:colOff>
      <xdr:row>0</xdr:row>
      <xdr:rowOff>1352550</xdr:rowOff>
    </xdr:to>
    <xdr:sp>
      <xdr:nvSpPr>
        <xdr:cNvPr id="5" name="Flowchart: Connector 17"/>
        <xdr:cNvSpPr>
          <a:spLocks/>
        </xdr:cNvSpPr>
      </xdr:nvSpPr>
      <xdr:spPr>
        <a:xfrm>
          <a:off x="3638550" y="1104900"/>
          <a:ext cx="247650" cy="247650"/>
        </a:xfrm>
        <a:prstGeom prst="flowChartConnector">
          <a:avLst/>
        </a:prstGeom>
        <a:solidFill>
          <a:srgbClr val="1077BB"/>
        </a:solidFill>
        <a:ln w="25400" cmpd="sng">
          <a:solidFill>
            <a:srgbClr val="1077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657225</xdr:colOff>
      <xdr:row>0</xdr:row>
      <xdr:rowOff>1114425</xdr:rowOff>
    </xdr:from>
    <xdr:to>
      <xdr:col>7</xdr:col>
      <xdr:colOff>895350</xdr:colOff>
      <xdr:row>0</xdr:row>
      <xdr:rowOff>1371600</xdr:rowOff>
    </xdr:to>
    <xdr:sp>
      <xdr:nvSpPr>
        <xdr:cNvPr id="6" name="Flowchart: Connector 18"/>
        <xdr:cNvSpPr>
          <a:spLocks/>
        </xdr:cNvSpPr>
      </xdr:nvSpPr>
      <xdr:spPr>
        <a:xfrm>
          <a:off x="5219700" y="1114425"/>
          <a:ext cx="238125" cy="247650"/>
        </a:xfrm>
        <a:prstGeom prst="flowChartConnector">
          <a:avLst/>
        </a:prstGeom>
        <a:solidFill>
          <a:srgbClr val="1077BB"/>
        </a:solidFill>
        <a:ln w="25400" cmpd="sng">
          <a:solidFill>
            <a:srgbClr val="1077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1104900</xdr:rowOff>
    </xdr:from>
    <xdr:to>
      <xdr:col>4</xdr:col>
      <xdr:colOff>314325</xdr:colOff>
      <xdr:row>0</xdr:row>
      <xdr:rowOff>1362075</xdr:rowOff>
    </xdr:to>
    <xdr:sp>
      <xdr:nvSpPr>
        <xdr:cNvPr id="7" name="Flowchart: Connector 16"/>
        <xdr:cNvSpPr>
          <a:spLocks/>
        </xdr:cNvSpPr>
      </xdr:nvSpPr>
      <xdr:spPr>
        <a:xfrm>
          <a:off x="2085975" y="1104900"/>
          <a:ext cx="247650" cy="257175"/>
        </a:xfrm>
        <a:prstGeom prst="flowChartConnector">
          <a:avLst/>
        </a:prstGeom>
        <a:solidFill>
          <a:srgbClr val="1077BB"/>
        </a:solidFill>
        <a:ln w="25400" cmpd="sng">
          <a:solidFill>
            <a:srgbClr val="1077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1095375</xdr:rowOff>
    </xdr:from>
    <xdr:to>
      <xdr:col>4</xdr:col>
      <xdr:colOff>323850</xdr:colOff>
      <xdr:row>0</xdr:row>
      <xdr:rowOff>1419225</xdr:rowOff>
    </xdr:to>
    <xdr:sp>
      <xdr:nvSpPr>
        <xdr:cNvPr id="8" name="TextBox 21"/>
        <xdr:cNvSpPr txBox="1">
          <a:spLocks noChangeArrowheads="1"/>
        </xdr:cNvSpPr>
      </xdr:nvSpPr>
      <xdr:spPr>
        <a:xfrm flipH="1">
          <a:off x="2085975" y="1095375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5</xdr:col>
      <xdr:colOff>771525</xdr:colOff>
      <xdr:row>0</xdr:row>
      <xdr:rowOff>1104900</xdr:rowOff>
    </xdr:from>
    <xdr:to>
      <xdr:col>6</xdr:col>
      <xdr:colOff>171450</xdr:colOff>
      <xdr:row>0</xdr:row>
      <xdr:rowOff>1390650</xdr:rowOff>
    </xdr:to>
    <xdr:sp>
      <xdr:nvSpPr>
        <xdr:cNvPr id="9" name="TextBox 22"/>
        <xdr:cNvSpPr txBox="1">
          <a:spLocks noChangeArrowheads="1"/>
        </xdr:cNvSpPr>
      </xdr:nvSpPr>
      <xdr:spPr>
        <a:xfrm>
          <a:off x="3638550" y="110490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7</xdr:col>
      <xdr:colOff>647700</xdr:colOff>
      <xdr:row>0</xdr:row>
      <xdr:rowOff>1104900</xdr:rowOff>
    </xdr:from>
    <xdr:to>
      <xdr:col>7</xdr:col>
      <xdr:colOff>914400</xdr:colOff>
      <xdr:row>0</xdr:row>
      <xdr:rowOff>1390650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5210175" y="11049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4</a:t>
          </a:r>
        </a:p>
      </xdr:txBody>
    </xdr:sp>
    <xdr:clientData/>
  </xdr:twoCellAnchor>
  <xdr:twoCellAnchor>
    <xdr:from>
      <xdr:col>6</xdr:col>
      <xdr:colOff>438150</xdr:colOff>
      <xdr:row>0</xdr:row>
      <xdr:rowOff>504825</xdr:rowOff>
    </xdr:from>
    <xdr:to>
      <xdr:col>7</xdr:col>
      <xdr:colOff>2200275</xdr:colOff>
      <xdr:row>0</xdr:row>
      <xdr:rowOff>1085850</xdr:rowOff>
    </xdr:to>
    <xdr:sp>
      <xdr:nvSpPr>
        <xdr:cNvPr id="11" name="TextBox 5"/>
        <xdr:cNvSpPr txBox="1">
          <a:spLocks noChangeArrowheads="1"/>
        </xdr:cNvSpPr>
      </xdr:nvSpPr>
      <xdr:spPr>
        <a:xfrm>
          <a:off x="4152900" y="504825"/>
          <a:ext cx="2609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ASSET DEPLETION INCOME CALCULATOR</a:t>
          </a:r>
        </a:p>
      </xdr:txBody>
    </xdr:sp>
    <xdr:clientData/>
  </xdr:twoCellAnchor>
  <xdr:twoCellAnchor>
    <xdr:from>
      <xdr:col>2</xdr:col>
      <xdr:colOff>714375</xdr:colOff>
      <xdr:row>0</xdr:row>
      <xdr:rowOff>542925</xdr:rowOff>
    </xdr:from>
    <xdr:to>
      <xdr:col>4</xdr:col>
      <xdr:colOff>428625</xdr:colOff>
      <xdr:row>0</xdr:row>
      <xdr:rowOff>933450</xdr:rowOff>
    </xdr:to>
    <xdr:sp>
      <xdr:nvSpPr>
        <xdr:cNvPr id="12" name="Rectangle 9"/>
        <xdr:cNvSpPr>
          <a:spLocks/>
        </xdr:cNvSpPr>
      </xdr:nvSpPr>
      <xdr:spPr>
        <a:xfrm>
          <a:off x="1057275" y="542925"/>
          <a:ext cx="13906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123825</xdr:rowOff>
    </xdr:from>
    <xdr:to>
      <xdr:col>7</xdr:col>
      <xdr:colOff>2647950</xdr:colOff>
      <xdr:row>48</xdr:row>
      <xdr:rowOff>0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114300" y="10067925"/>
          <a:ext cx="7096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 Please consult your AE for details!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P49"/>
  <sheetViews>
    <sheetView tabSelected="1" zoomScalePageLayoutView="0" workbookViewId="0" topLeftCell="A1">
      <selection activeCell="C5" sqref="C5"/>
    </sheetView>
  </sheetViews>
  <sheetFormatPr defaultColWidth="12.7109375" defaultRowHeight="15"/>
  <cols>
    <col min="1" max="1" width="1.421875" style="2" customWidth="1"/>
    <col min="2" max="2" width="3.7109375" style="2" customWidth="1"/>
    <col min="3" max="3" width="18.421875" style="2" customWidth="1"/>
    <col min="4" max="4" width="6.7109375" style="19" customWidth="1"/>
    <col min="5" max="7" width="12.7109375" style="2" customWidth="1"/>
    <col min="8" max="8" width="40.28125" style="2" customWidth="1"/>
    <col min="9" max="10" width="3.7109375" style="2" customWidth="1"/>
    <col min="11" max="11" width="18.00390625" style="2" customWidth="1"/>
    <col min="12" max="12" width="6.7109375" style="2" customWidth="1"/>
    <col min="13" max="16384" width="12.7109375" style="2" customWidth="1"/>
  </cols>
  <sheetData>
    <row r="1" spans="2:16" ht="152.25" customHeight="1"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</row>
    <row r="2" spans="2:16" ht="14.25" customHeight="1">
      <c r="B2" s="26" t="s">
        <v>19</v>
      </c>
      <c r="C2" s="26"/>
      <c r="D2" s="49"/>
      <c r="E2" s="50"/>
      <c r="F2" s="50"/>
      <c r="G2" s="50"/>
      <c r="H2" s="26"/>
      <c r="I2" s="1"/>
      <c r="J2" s="1"/>
      <c r="K2" s="1"/>
      <c r="L2" s="1"/>
      <c r="M2" s="1"/>
      <c r="N2" s="1"/>
      <c r="O2" s="1"/>
      <c r="P2" s="1"/>
    </row>
    <row r="3" spans="2:8" ht="15">
      <c r="B3" s="51" t="s">
        <v>6</v>
      </c>
      <c r="C3" s="52"/>
      <c r="D3" s="52"/>
      <c r="E3" s="52"/>
      <c r="F3" s="52"/>
      <c r="G3" s="52"/>
      <c r="H3" s="53"/>
    </row>
    <row r="4" spans="2:8" ht="13.5">
      <c r="B4" s="3"/>
      <c r="C4" s="44">
        <f ca="1">TODAY()</f>
        <v>44292</v>
      </c>
      <c r="D4" s="4" t="s">
        <v>0</v>
      </c>
      <c r="F4" s="4"/>
      <c r="G4" s="4"/>
      <c r="H4" s="5"/>
    </row>
    <row r="5" spans="2:8" ht="13.5">
      <c r="B5" s="3"/>
      <c r="C5" s="6">
        <v>22377</v>
      </c>
      <c r="D5" s="7" t="s">
        <v>1</v>
      </c>
      <c r="F5" s="4"/>
      <c r="G5" s="4"/>
      <c r="H5" s="5"/>
    </row>
    <row r="6" spans="2:8" ht="13.5">
      <c r="B6" s="3"/>
      <c r="C6" s="43">
        <f>1*YEARFRAC(C5,C4)</f>
        <v>60</v>
      </c>
      <c r="D6" s="2" t="s">
        <v>15</v>
      </c>
      <c r="F6" s="4"/>
      <c r="G6" s="4"/>
      <c r="H6" s="5"/>
    </row>
    <row r="7" spans="2:8" ht="13.5">
      <c r="B7" s="3"/>
      <c r="C7" s="8" t="str">
        <f>IF(C6&lt;59.5,"Under 59.5","Over 59.5")</f>
        <v>Over 59.5</v>
      </c>
      <c r="D7" s="4" t="str">
        <f>IF(C7="Over 59.5","Retirement Accounts Eligible at 100% of value due to borrower being over age 59.5","Retirement Accounts Eligible at 50% of value due to borrower being under age 59.5")</f>
        <v>Retirement Accounts Eligible at 100% of value due to borrower being over age 59.5</v>
      </c>
      <c r="F7" s="4"/>
      <c r="G7" s="4"/>
      <c r="H7" s="5"/>
    </row>
    <row r="8" spans="2:8" ht="13.5">
      <c r="B8" s="3"/>
      <c r="C8" s="41">
        <v>0</v>
      </c>
      <c r="D8" s="45" t="s">
        <v>32</v>
      </c>
      <c r="E8" s="46"/>
      <c r="F8" s="46"/>
      <c r="G8" s="46"/>
      <c r="H8" s="47"/>
    </row>
    <row r="9" spans="2:8" ht="13.5">
      <c r="B9" s="3"/>
      <c r="C9" s="41">
        <v>0</v>
      </c>
      <c r="D9" s="45" t="s">
        <v>32</v>
      </c>
      <c r="E9" s="46"/>
      <c r="F9" s="46"/>
      <c r="G9" s="46"/>
      <c r="H9" s="47"/>
    </row>
    <row r="10" spans="2:8" ht="13.5">
      <c r="B10" s="3"/>
      <c r="C10" s="41">
        <v>0</v>
      </c>
      <c r="D10" s="45" t="s">
        <v>32</v>
      </c>
      <c r="E10" s="46"/>
      <c r="F10" s="46"/>
      <c r="G10" s="46"/>
      <c r="H10" s="47"/>
    </row>
    <row r="11" spans="2:8" ht="14.25" customHeight="1">
      <c r="B11" s="3"/>
      <c r="C11" s="42">
        <v>0</v>
      </c>
      <c r="D11" s="45" t="s">
        <v>32</v>
      </c>
      <c r="E11" s="46"/>
      <c r="F11" s="46"/>
      <c r="G11" s="46"/>
      <c r="H11" s="47"/>
    </row>
    <row r="12" spans="2:8" ht="14.25" customHeight="1">
      <c r="B12" s="3"/>
      <c r="C12" s="22">
        <f>SUM(C8:C11)</f>
        <v>0</v>
      </c>
      <c r="D12" s="11" t="s">
        <v>33</v>
      </c>
      <c r="E12" s="4"/>
      <c r="F12" s="4"/>
      <c r="G12" s="4"/>
      <c r="H12" s="5"/>
    </row>
    <row r="13" spans="2:8" ht="14.25" customHeight="1">
      <c r="B13" s="3"/>
      <c r="C13" s="22">
        <f>IF(C7="Under 59.5",C12*0.5,C12)</f>
        <v>0</v>
      </c>
      <c r="D13" s="11" t="str">
        <f>IF(C7="Over 59.5","TOTAL ELIGIBLE RETIREMENT ACCOUNTS (100% of value)","TOTAL ELIGIBLE RETIREMENT ACCOUNTS (50% of value)")</f>
        <v>TOTAL ELIGIBLE RETIREMENT ACCOUNTS (100% of value)</v>
      </c>
      <c r="E13" s="4"/>
      <c r="F13" s="4"/>
      <c r="G13" s="4"/>
      <c r="H13" s="5"/>
    </row>
    <row r="14" spans="2:8" ht="15">
      <c r="B14" s="51" t="s">
        <v>7</v>
      </c>
      <c r="C14" s="60"/>
      <c r="D14" s="60"/>
      <c r="E14" s="60"/>
      <c r="F14" s="60"/>
      <c r="G14" s="60"/>
      <c r="H14" s="53"/>
    </row>
    <row r="15" spans="2:8" ht="13.5">
      <c r="B15" s="3"/>
      <c r="C15" s="61" t="s">
        <v>17</v>
      </c>
      <c r="D15" s="61"/>
      <c r="E15" s="61"/>
      <c r="F15" s="61"/>
      <c r="G15" s="61"/>
      <c r="H15" s="62"/>
    </row>
    <row r="16" spans="2:8" ht="13.5">
      <c r="B16" s="3"/>
      <c r="C16" s="41">
        <v>0</v>
      </c>
      <c r="D16" s="9" t="s">
        <v>9</v>
      </c>
      <c r="E16" s="4"/>
      <c r="F16" s="4"/>
      <c r="G16" s="4"/>
      <c r="H16" s="5"/>
    </row>
    <row r="17" spans="2:8" ht="13.5">
      <c r="B17" s="3"/>
      <c r="C17" s="41">
        <v>0</v>
      </c>
      <c r="D17" s="9" t="s">
        <v>18</v>
      </c>
      <c r="E17" s="4"/>
      <c r="F17" s="4"/>
      <c r="G17" s="4"/>
      <c r="H17" s="5"/>
    </row>
    <row r="18" spans="2:8" ht="13.5">
      <c r="B18" s="3"/>
      <c r="C18" s="41">
        <v>0</v>
      </c>
      <c r="D18" s="9" t="s">
        <v>10</v>
      </c>
      <c r="E18" s="4"/>
      <c r="F18" s="4"/>
      <c r="G18" s="4"/>
      <c r="H18" s="5"/>
    </row>
    <row r="19" spans="2:8" ht="13.5">
      <c r="B19" s="3"/>
      <c r="C19" s="41">
        <v>0</v>
      </c>
      <c r="D19" s="9" t="s">
        <v>2</v>
      </c>
      <c r="E19" s="4"/>
      <c r="F19" s="4"/>
      <c r="G19" s="4"/>
      <c r="H19" s="5"/>
    </row>
    <row r="20" spans="2:8" ht="13.5">
      <c r="B20" s="3"/>
      <c r="C20" s="41">
        <v>0</v>
      </c>
      <c r="D20" s="9" t="s">
        <v>16</v>
      </c>
      <c r="E20" s="4"/>
      <c r="F20" s="4"/>
      <c r="G20" s="4"/>
      <c r="H20" s="5"/>
    </row>
    <row r="21" spans="2:9" ht="13.5">
      <c r="B21" s="3"/>
      <c r="C21" s="41">
        <v>0</v>
      </c>
      <c r="D21" s="9" t="s">
        <v>11</v>
      </c>
      <c r="E21" s="4"/>
      <c r="F21" s="4"/>
      <c r="G21" s="4"/>
      <c r="H21" s="5"/>
      <c r="I21" s="10"/>
    </row>
    <row r="22" spans="2:9" ht="13.5">
      <c r="B22" s="3"/>
      <c r="C22" s="41">
        <v>0</v>
      </c>
      <c r="D22" s="9" t="s">
        <v>12</v>
      </c>
      <c r="E22" s="4"/>
      <c r="F22" s="4"/>
      <c r="G22" s="4"/>
      <c r="H22" s="5"/>
      <c r="I22" s="10"/>
    </row>
    <row r="23" spans="2:9" ht="13.5">
      <c r="B23" s="3"/>
      <c r="C23" s="41">
        <v>0</v>
      </c>
      <c r="D23" s="9" t="s">
        <v>13</v>
      </c>
      <c r="E23" s="4"/>
      <c r="F23" s="4"/>
      <c r="G23" s="4"/>
      <c r="H23" s="5"/>
      <c r="I23" s="10"/>
    </row>
    <row r="24" spans="2:8" ht="15" customHeight="1">
      <c r="B24" s="3"/>
      <c r="C24" s="41">
        <v>0</v>
      </c>
      <c r="D24" s="9" t="s">
        <v>14</v>
      </c>
      <c r="E24" s="4"/>
      <c r="F24" s="48" t="s">
        <v>3</v>
      </c>
      <c r="G24" s="48"/>
      <c r="H24" s="48"/>
    </row>
    <row r="25" spans="2:8" ht="13.5">
      <c r="B25" s="3"/>
      <c r="C25" s="41">
        <v>0</v>
      </c>
      <c r="D25" s="9" t="s">
        <v>14</v>
      </c>
      <c r="E25" s="4"/>
      <c r="F25" s="48" t="s">
        <v>3</v>
      </c>
      <c r="G25" s="48"/>
      <c r="H25" s="48"/>
    </row>
    <row r="26" spans="2:8" ht="13.5">
      <c r="B26" s="3"/>
      <c r="C26" s="41">
        <v>0</v>
      </c>
      <c r="D26" s="9" t="s">
        <v>14</v>
      </c>
      <c r="E26" s="4"/>
      <c r="F26" s="48" t="s">
        <v>3</v>
      </c>
      <c r="G26" s="48"/>
      <c r="H26" s="48"/>
    </row>
    <row r="27" spans="2:8" ht="13.5">
      <c r="B27" s="3"/>
      <c r="C27" s="41">
        <v>0</v>
      </c>
      <c r="D27" s="9" t="s">
        <v>14</v>
      </c>
      <c r="E27" s="4"/>
      <c r="F27" s="48" t="s">
        <v>3</v>
      </c>
      <c r="G27" s="48"/>
      <c r="H27" s="48"/>
    </row>
    <row r="28" spans="2:8" ht="13.5">
      <c r="B28" s="3"/>
      <c r="C28" s="41">
        <v>0</v>
      </c>
      <c r="D28" s="9" t="s">
        <v>14</v>
      </c>
      <c r="E28" s="4"/>
      <c r="F28" s="48" t="s">
        <v>3</v>
      </c>
      <c r="G28" s="48"/>
      <c r="H28" s="48"/>
    </row>
    <row r="29" spans="2:8" ht="18" customHeight="1">
      <c r="B29" s="3"/>
      <c r="C29" s="22">
        <f>SUM(C16:C28)</f>
        <v>0</v>
      </c>
      <c r="D29" s="11" t="s">
        <v>35</v>
      </c>
      <c r="E29" s="4"/>
      <c r="F29" s="4"/>
      <c r="G29" s="4"/>
      <c r="H29" s="5"/>
    </row>
    <row r="30" spans="2:8" ht="18" customHeight="1">
      <c r="B30" s="3"/>
      <c r="C30" s="22">
        <f>+C13+C29</f>
        <v>0</v>
      </c>
      <c r="D30" s="11" t="s">
        <v>34</v>
      </c>
      <c r="E30" s="4"/>
      <c r="F30" s="4"/>
      <c r="G30" s="4"/>
      <c r="H30" s="5"/>
    </row>
    <row r="31" spans="2:8" ht="15">
      <c r="B31" s="51" t="s">
        <v>31</v>
      </c>
      <c r="C31" s="60"/>
      <c r="D31" s="52"/>
      <c r="E31" s="52"/>
      <c r="F31" s="52"/>
      <c r="G31" s="52"/>
      <c r="H31" s="53"/>
    </row>
    <row r="32" spans="2:8" ht="7.5" customHeight="1">
      <c r="B32" s="3"/>
      <c r="C32" s="4"/>
      <c r="D32" s="12">
        <v>1</v>
      </c>
      <c r="E32" s="4"/>
      <c r="F32" s="4"/>
      <c r="G32" s="4"/>
      <c r="H32" s="5"/>
    </row>
    <row r="33" spans="2:8" ht="14.25">
      <c r="B33" s="3"/>
      <c r="C33" s="4"/>
      <c r="D33" s="4"/>
      <c r="E33" s="4"/>
      <c r="F33" s="4"/>
      <c r="G33" s="4"/>
      <c r="H33" s="5"/>
    </row>
    <row r="34" spans="2:8" ht="14.25">
      <c r="B34" s="3"/>
      <c r="C34" s="4"/>
      <c r="D34" s="4"/>
      <c r="E34" s="4"/>
      <c r="F34" s="4"/>
      <c r="G34" s="4"/>
      <c r="H34" s="5"/>
    </row>
    <row r="35" spans="2:8" ht="14.25">
      <c r="B35" s="3"/>
      <c r="C35" s="4"/>
      <c r="D35" s="4"/>
      <c r="E35" s="4"/>
      <c r="F35" s="4"/>
      <c r="G35" s="4"/>
      <c r="H35" s="5"/>
    </row>
    <row r="36" spans="2:8" ht="13.5">
      <c r="B36" s="3"/>
      <c r="C36" s="41">
        <v>0</v>
      </c>
      <c r="D36" s="9" t="str">
        <f>IF(D32=1,"If cash to close is required, please enter amount.","If there is no cash required on a refinance, leave as zero.")</f>
        <v>If cash to close is required, please enter amount.</v>
      </c>
      <c r="E36" s="4"/>
      <c r="F36" s="4"/>
      <c r="G36" s="4"/>
      <c r="H36" s="5"/>
    </row>
    <row r="37" spans="2:8" ht="13.5">
      <c r="B37" s="3"/>
      <c r="C37" s="9"/>
      <c r="D37" s="9"/>
      <c r="E37" s="4"/>
      <c r="F37" s="4"/>
      <c r="G37" s="4"/>
      <c r="H37" s="5"/>
    </row>
    <row r="38" spans="2:8" ht="13.5">
      <c r="B38" s="3"/>
      <c r="C38" s="4"/>
      <c r="D38" s="4"/>
      <c r="E38" s="23"/>
      <c r="F38" s="23"/>
      <c r="G38" s="23"/>
      <c r="H38" s="24"/>
    </row>
    <row r="39" spans="2:8" ht="13.5">
      <c r="B39" s="3"/>
      <c r="C39" s="21">
        <f>SUM(C36:C36)</f>
        <v>0</v>
      </c>
      <c r="D39" s="11" t="s">
        <v>28</v>
      </c>
      <c r="E39" s="4"/>
      <c r="F39" s="4"/>
      <c r="G39" s="4"/>
      <c r="H39" s="5"/>
    </row>
    <row r="40" spans="2:8" ht="15">
      <c r="B40" s="51" t="s">
        <v>8</v>
      </c>
      <c r="C40" s="52"/>
      <c r="D40" s="52"/>
      <c r="E40" s="52"/>
      <c r="F40" s="52"/>
      <c r="G40" s="52"/>
      <c r="H40" s="53"/>
    </row>
    <row r="41" spans="2:8" ht="13.5">
      <c r="B41" s="3"/>
      <c r="C41" s="13">
        <f>C30</f>
        <v>0</v>
      </c>
      <c r="D41" s="9" t="s">
        <v>4</v>
      </c>
      <c r="E41" s="4"/>
      <c r="F41" s="4"/>
      <c r="G41" s="4"/>
      <c r="H41" s="5"/>
    </row>
    <row r="42" spans="2:8" ht="13.5">
      <c r="B42" s="3"/>
      <c r="C42" s="4">
        <f>C39</f>
        <v>0</v>
      </c>
      <c r="D42" s="9" t="s">
        <v>27</v>
      </c>
      <c r="E42" s="4"/>
      <c r="F42" s="4"/>
      <c r="G42" s="4"/>
      <c r="H42" s="5"/>
    </row>
    <row r="43" spans="2:8" ht="14.25" thickBot="1">
      <c r="B43" s="3"/>
      <c r="C43" s="14">
        <f>C41-C42</f>
        <v>0</v>
      </c>
      <c r="D43" s="11" t="s">
        <v>29</v>
      </c>
      <c r="E43" s="4"/>
      <c r="F43" s="4"/>
      <c r="G43" s="4"/>
      <c r="H43" s="5"/>
    </row>
    <row r="44" spans="2:8" ht="14.25" thickTop="1">
      <c r="B44" s="3"/>
      <c r="C44" s="9">
        <f>IF(LOOKUP(C6,Sheet2!A8:B118)&gt;=30,30,LOOKUP(C6,Sheet2!A8:B118))</f>
        <v>25.2</v>
      </c>
      <c r="D44" s="9" t="s">
        <v>36</v>
      </c>
      <c r="E44" s="4"/>
      <c r="F44" s="4"/>
      <c r="G44" s="4"/>
      <c r="H44" s="5"/>
    </row>
    <row r="45" spans="2:8" ht="13.5">
      <c r="B45" s="3"/>
      <c r="C45" s="15">
        <v>0.05</v>
      </c>
      <c r="D45" s="9" t="s">
        <v>5</v>
      </c>
      <c r="E45" s="4"/>
      <c r="F45" s="4"/>
      <c r="G45" s="4"/>
      <c r="H45" s="5"/>
    </row>
    <row r="46" spans="2:8" ht="14.25" thickBot="1">
      <c r="B46" s="3"/>
      <c r="C46" s="16">
        <f>-(PMT(C45/12,C44*12,C43))</f>
        <v>0</v>
      </c>
      <c r="D46" s="54" t="s">
        <v>30</v>
      </c>
      <c r="E46" s="54"/>
      <c r="F46" s="54"/>
      <c r="G46" s="54"/>
      <c r="H46" s="55"/>
    </row>
    <row r="47" spans="2:8" ht="5.25" customHeight="1" thickTop="1">
      <c r="B47" s="3"/>
      <c r="C47" s="4"/>
      <c r="D47" s="56"/>
      <c r="E47" s="56"/>
      <c r="F47" s="56"/>
      <c r="G47" s="56"/>
      <c r="H47" s="57"/>
    </row>
    <row r="48" spans="2:8" ht="33.75" customHeight="1">
      <c r="B48" s="17"/>
      <c r="C48" s="18"/>
      <c r="D48" s="58"/>
      <c r="E48" s="58"/>
      <c r="F48" s="58"/>
      <c r="G48" s="58"/>
      <c r="H48" s="59"/>
    </row>
    <row r="49" ht="13.5">
      <c r="H49" s="25" t="s">
        <v>37</v>
      </c>
    </row>
  </sheetData>
  <sheetProtection password="DF9E" sheet="1"/>
  <protectedRanges>
    <protectedRange sqref="D2" name="Name"/>
    <protectedRange password="EB94" sqref="C8:C13" name="Determine Retirement Account"/>
    <protectedRange password="EB94" sqref="C16:C28" name="Record Borrow Assets"/>
    <protectedRange password="EB94" sqref="C36" name="Down Payment"/>
    <protectedRange password="DDD5" sqref="C4:C5" name="Date and Birth"/>
  </protectedRanges>
  <mergeCells count="17">
    <mergeCell ref="B40:H40"/>
    <mergeCell ref="D46:H46"/>
    <mergeCell ref="D47:H48"/>
    <mergeCell ref="B14:H14"/>
    <mergeCell ref="C15:H15"/>
    <mergeCell ref="F25:H25"/>
    <mergeCell ref="F28:H28"/>
    <mergeCell ref="B31:H31"/>
    <mergeCell ref="F26:H26"/>
    <mergeCell ref="D11:H11"/>
    <mergeCell ref="F27:H27"/>
    <mergeCell ref="D2:G2"/>
    <mergeCell ref="B3:H3"/>
    <mergeCell ref="D8:H8"/>
    <mergeCell ref="D9:H9"/>
    <mergeCell ref="D10:H10"/>
    <mergeCell ref="F24:H24"/>
  </mergeCells>
  <conditionalFormatting sqref="D8">
    <cfRule type="cellIs" priority="5" dxfId="2" operator="equal">
      <formula>"Retirement Accounts not eligible"</formula>
    </cfRule>
  </conditionalFormatting>
  <conditionalFormatting sqref="D9:D11">
    <cfRule type="cellIs" priority="1" dxfId="2" operator="equal">
      <formula>"Retirement Accounts not eligible"</formula>
    </cfRule>
  </conditionalFormatting>
  <printOptions/>
  <pageMargins left="0.25" right="0.25" top="0" bottom="0" header="0" footer="0"/>
  <pageSetup fitToHeight="1" fitToWidth="1" horizontalDpi="600" verticalDpi="600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1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10.421875" style="28" bestFit="1" customWidth="1"/>
    <col min="3" max="3" width="10.57421875" style="29" customWidth="1"/>
  </cols>
  <sheetData>
    <row r="1" ht="14.25">
      <c r="A1" s="27" t="s">
        <v>20</v>
      </c>
    </row>
    <row r="2" ht="14.25">
      <c r="A2" s="30"/>
    </row>
    <row r="3" spans="1:2" ht="14.25">
      <c r="A3" s="63"/>
      <c r="B3" s="63"/>
    </row>
    <row r="4" spans="1:2" ht="26.25" customHeight="1">
      <c r="A4" s="64" t="s">
        <v>21</v>
      </c>
      <c r="B4" s="65"/>
    </row>
    <row r="5" spans="1:2" ht="26.25" customHeight="1">
      <c r="A5" s="64" t="s">
        <v>22</v>
      </c>
      <c r="B5" s="65"/>
    </row>
    <row r="6" spans="1:2" ht="14.25">
      <c r="A6" s="31"/>
      <c r="B6" s="32"/>
    </row>
    <row r="7" spans="1:3" ht="24">
      <c r="A7" s="33" t="s">
        <v>23</v>
      </c>
      <c r="B7" s="34" t="s">
        <v>24</v>
      </c>
      <c r="C7" s="35" t="s">
        <v>25</v>
      </c>
    </row>
    <row r="8" spans="1:3" ht="14.25">
      <c r="A8" s="31">
        <v>0</v>
      </c>
      <c r="B8" s="32">
        <v>82.4</v>
      </c>
      <c r="C8" s="36">
        <f>+A8+B8</f>
        <v>82.4</v>
      </c>
    </row>
    <row r="9" spans="1:3" ht="14.25">
      <c r="A9" s="31">
        <v>1</v>
      </c>
      <c r="B9" s="32">
        <v>81.6</v>
      </c>
      <c r="C9" s="36">
        <f aca="true" t="shared" si="0" ref="C9:C72">+A9+B9</f>
        <v>82.6</v>
      </c>
    </row>
    <row r="10" spans="1:3" ht="14.25">
      <c r="A10" s="31">
        <v>2</v>
      </c>
      <c r="B10" s="32">
        <v>80.6</v>
      </c>
      <c r="C10" s="36">
        <f t="shared" si="0"/>
        <v>82.6</v>
      </c>
    </row>
    <row r="11" spans="1:3" ht="14.25">
      <c r="A11" s="31">
        <v>3</v>
      </c>
      <c r="B11" s="32">
        <v>79.7</v>
      </c>
      <c r="C11" s="36">
        <f t="shared" si="0"/>
        <v>82.7</v>
      </c>
    </row>
    <row r="12" spans="1:3" ht="14.25">
      <c r="A12" s="31">
        <v>4</v>
      </c>
      <c r="B12" s="32">
        <v>78.7</v>
      </c>
      <c r="C12" s="36">
        <f t="shared" si="0"/>
        <v>82.7</v>
      </c>
    </row>
    <row r="13" spans="1:3" ht="14.25">
      <c r="A13" s="31">
        <v>5</v>
      </c>
      <c r="B13" s="32">
        <v>77.7</v>
      </c>
      <c r="C13" s="36">
        <f t="shared" si="0"/>
        <v>82.7</v>
      </c>
    </row>
    <row r="14" spans="1:3" ht="14.25">
      <c r="A14" s="31">
        <v>6</v>
      </c>
      <c r="B14" s="32">
        <v>76.7</v>
      </c>
      <c r="C14" s="36">
        <f t="shared" si="0"/>
        <v>82.7</v>
      </c>
    </row>
    <row r="15" spans="1:3" ht="14.25">
      <c r="A15" s="31">
        <v>7</v>
      </c>
      <c r="B15" s="32">
        <v>75.8</v>
      </c>
      <c r="C15" s="36">
        <f t="shared" si="0"/>
        <v>82.8</v>
      </c>
    </row>
    <row r="16" spans="1:3" ht="14.25">
      <c r="A16" s="31">
        <v>8</v>
      </c>
      <c r="B16" s="32">
        <v>74.8</v>
      </c>
      <c r="C16" s="36">
        <f t="shared" si="0"/>
        <v>82.8</v>
      </c>
    </row>
    <row r="17" spans="1:3" ht="14.25">
      <c r="A17" s="31">
        <v>9</v>
      </c>
      <c r="B17" s="32">
        <v>73.8</v>
      </c>
      <c r="C17" s="36">
        <f t="shared" si="0"/>
        <v>82.8</v>
      </c>
    </row>
    <row r="18" spans="1:3" ht="14.25">
      <c r="A18" s="31">
        <v>10</v>
      </c>
      <c r="B18" s="32">
        <v>72.8</v>
      </c>
      <c r="C18" s="36">
        <f t="shared" si="0"/>
        <v>82.8</v>
      </c>
    </row>
    <row r="19" spans="1:3" ht="14.25">
      <c r="A19" s="31">
        <v>11</v>
      </c>
      <c r="B19" s="32">
        <v>71.8</v>
      </c>
      <c r="C19" s="36">
        <f t="shared" si="0"/>
        <v>82.8</v>
      </c>
    </row>
    <row r="20" spans="1:3" ht="14.25">
      <c r="A20" s="31">
        <v>12</v>
      </c>
      <c r="B20" s="32">
        <v>70.8</v>
      </c>
      <c r="C20" s="36">
        <f t="shared" si="0"/>
        <v>82.8</v>
      </c>
    </row>
    <row r="21" spans="1:3" ht="14.25">
      <c r="A21" s="31">
        <v>13</v>
      </c>
      <c r="B21" s="32">
        <v>69.9</v>
      </c>
      <c r="C21" s="36">
        <f t="shared" si="0"/>
        <v>82.9</v>
      </c>
    </row>
    <row r="22" spans="1:3" ht="14.25">
      <c r="A22" s="31">
        <v>14</v>
      </c>
      <c r="B22" s="32">
        <v>68.9</v>
      </c>
      <c r="C22" s="36">
        <f t="shared" si="0"/>
        <v>82.9</v>
      </c>
    </row>
    <row r="23" spans="1:3" ht="14.25">
      <c r="A23" s="31">
        <v>15</v>
      </c>
      <c r="B23" s="32">
        <v>67.9</v>
      </c>
      <c r="C23" s="36">
        <f t="shared" si="0"/>
        <v>82.9</v>
      </c>
    </row>
    <row r="24" spans="1:3" ht="14.25">
      <c r="A24" s="31">
        <v>16</v>
      </c>
      <c r="B24" s="32">
        <v>66.9</v>
      </c>
      <c r="C24" s="36">
        <f t="shared" si="0"/>
        <v>82.9</v>
      </c>
    </row>
    <row r="25" spans="1:3" ht="14.25">
      <c r="A25" s="31">
        <v>17</v>
      </c>
      <c r="B25" s="32">
        <v>66</v>
      </c>
      <c r="C25" s="36">
        <f t="shared" si="0"/>
        <v>83</v>
      </c>
    </row>
    <row r="26" spans="1:3" ht="14.25">
      <c r="A26" s="31">
        <v>18</v>
      </c>
      <c r="B26" s="32">
        <v>65</v>
      </c>
      <c r="C26" s="36">
        <f t="shared" si="0"/>
        <v>83</v>
      </c>
    </row>
    <row r="27" spans="1:3" ht="14.25">
      <c r="A27" s="31">
        <v>19</v>
      </c>
      <c r="B27" s="32">
        <v>64</v>
      </c>
      <c r="C27" s="36">
        <f t="shared" si="0"/>
        <v>83</v>
      </c>
    </row>
    <row r="28" spans="1:3" ht="14.25">
      <c r="A28" s="31">
        <v>20</v>
      </c>
      <c r="B28" s="32">
        <v>63</v>
      </c>
      <c r="C28" s="36">
        <f t="shared" si="0"/>
        <v>83</v>
      </c>
    </row>
    <row r="29" spans="1:3" ht="14.25">
      <c r="A29" s="31">
        <v>21</v>
      </c>
      <c r="B29" s="32">
        <v>62.1</v>
      </c>
      <c r="C29" s="36">
        <f t="shared" si="0"/>
        <v>83.1</v>
      </c>
    </row>
    <row r="30" spans="1:3" ht="14.25">
      <c r="A30" s="31">
        <v>22</v>
      </c>
      <c r="B30" s="32">
        <v>61.1</v>
      </c>
      <c r="C30" s="36">
        <f t="shared" si="0"/>
        <v>83.1</v>
      </c>
    </row>
    <row r="31" spans="1:3" ht="14.25">
      <c r="A31" s="31">
        <v>23</v>
      </c>
      <c r="B31" s="32">
        <v>60.1</v>
      </c>
      <c r="C31" s="36">
        <f t="shared" si="0"/>
        <v>83.1</v>
      </c>
    </row>
    <row r="32" spans="1:3" ht="14.25">
      <c r="A32" s="31">
        <v>24</v>
      </c>
      <c r="B32" s="32">
        <v>59.1</v>
      </c>
      <c r="C32" s="36">
        <f t="shared" si="0"/>
        <v>83.1</v>
      </c>
    </row>
    <row r="33" spans="1:3" ht="14.25">
      <c r="A33" s="31">
        <v>25</v>
      </c>
      <c r="B33" s="32">
        <v>58.2</v>
      </c>
      <c r="C33" s="36">
        <f t="shared" si="0"/>
        <v>83.2</v>
      </c>
    </row>
    <row r="34" spans="1:3" ht="14.25">
      <c r="A34" s="31">
        <v>26</v>
      </c>
      <c r="B34" s="32">
        <v>57.2</v>
      </c>
      <c r="C34" s="36">
        <f t="shared" si="0"/>
        <v>83.2</v>
      </c>
    </row>
    <row r="35" spans="1:3" ht="14.25">
      <c r="A35" s="31">
        <v>27</v>
      </c>
      <c r="B35" s="32">
        <v>56.2</v>
      </c>
      <c r="C35" s="36">
        <f t="shared" si="0"/>
        <v>83.2</v>
      </c>
    </row>
    <row r="36" spans="1:3" ht="14.25">
      <c r="A36" s="37">
        <v>28</v>
      </c>
      <c r="B36" s="32">
        <v>55.3</v>
      </c>
      <c r="C36" s="36">
        <f t="shared" si="0"/>
        <v>83.3</v>
      </c>
    </row>
    <row r="37" spans="1:3" ht="14.25">
      <c r="A37" s="37">
        <v>29</v>
      </c>
      <c r="B37" s="32">
        <v>54.3</v>
      </c>
      <c r="C37" s="36">
        <f t="shared" si="0"/>
        <v>83.3</v>
      </c>
    </row>
    <row r="38" spans="1:3" ht="14.25">
      <c r="A38" s="37">
        <v>30</v>
      </c>
      <c r="B38" s="32">
        <v>53.3</v>
      </c>
      <c r="C38" s="36">
        <f t="shared" si="0"/>
        <v>83.3</v>
      </c>
    </row>
    <row r="39" spans="1:3" ht="14.25">
      <c r="A39" s="37">
        <v>31</v>
      </c>
      <c r="B39" s="32">
        <v>52.4</v>
      </c>
      <c r="C39" s="36">
        <f t="shared" si="0"/>
        <v>83.4</v>
      </c>
    </row>
    <row r="40" spans="1:3" ht="14.25">
      <c r="A40" s="37">
        <v>32</v>
      </c>
      <c r="B40" s="32">
        <v>51.4</v>
      </c>
      <c r="C40" s="36">
        <f t="shared" si="0"/>
        <v>83.4</v>
      </c>
    </row>
    <row r="41" spans="1:3" ht="14.25">
      <c r="A41" s="38">
        <v>33</v>
      </c>
      <c r="B41" s="39">
        <v>50.4</v>
      </c>
      <c r="C41" s="36">
        <f t="shared" si="0"/>
        <v>83.4</v>
      </c>
    </row>
    <row r="42" spans="1:3" ht="14.25">
      <c r="A42" s="37">
        <v>34</v>
      </c>
      <c r="B42" s="32">
        <v>49.4</v>
      </c>
      <c r="C42" s="36">
        <f t="shared" si="0"/>
        <v>83.4</v>
      </c>
    </row>
    <row r="43" spans="1:3" ht="14.25">
      <c r="A43" s="37">
        <v>35</v>
      </c>
      <c r="B43" s="32">
        <v>48.5</v>
      </c>
      <c r="C43" s="36">
        <f t="shared" si="0"/>
        <v>83.5</v>
      </c>
    </row>
    <row r="44" spans="1:3" ht="14.25">
      <c r="A44" s="37">
        <v>36</v>
      </c>
      <c r="B44" s="32">
        <v>47.5</v>
      </c>
      <c r="C44" s="36">
        <f t="shared" si="0"/>
        <v>83.5</v>
      </c>
    </row>
    <row r="45" spans="1:3" ht="14.25">
      <c r="A45" s="37">
        <v>37</v>
      </c>
      <c r="B45" s="32">
        <v>46.5</v>
      </c>
      <c r="C45" s="36">
        <f t="shared" si="0"/>
        <v>83.5</v>
      </c>
    </row>
    <row r="46" spans="1:3" ht="14.25">
      <c r="A46" s="38">
        <v>38</v>
      </c>
      <c r="B46" s="39">
        <v>45.6</v>
      </c>
      <c r="C46" s="36">
        <f t="shared" si="0"/>
        <v>83.6</v>
      </c>
    </row>
    <row r="47" spans="1:3" ht="14.25">
      <c r="A47" s="37">
        <v>39</v>
      </c>
      <c r="B47" s="32">
        <v>44.6</v>
      </c>
      <c r="C47" s="36">
        <f t="shared" si="0"/>
        <v>83.6</v>
      </c>
    </row>
    <row r="48" spans="1:3" ht="14.25">
      <c r="A48" s="37">
        <v>40</v>
      </c>
      <c r="B48" s="32">
        <v>43.6</v>
      </c>
      <c r="C48" s="36">
        <f t="shared" si="0"/>
        <v>83.6</v>
      </c>
    </row>
    <row r="49" spans="1:3" ht="14.25">
      <c r="A49" s="37">
        <v>41</v>
      </c>
      <c r="B49" s="32">
        <v>42.7</v>
      </c>
      <c r="C49" s="36">
        <f t="shared" si="0"/>
        <v>83.7</v>
      </c>
    </row>
    <row r="50" spans="1:3" ht="14.25">
      <c r="A50" s="37">
        <v>42</v>
      </c>
      <c r="B50" s="32">
        <v>41.7</v>
      </c>
      <c r="C50" s="36">
        <f t="shared" si="0"/>
        <v>83.7</v>
      </c>
    </row>
    <row r="51" spans="1:3" ht="14.25">
      <c r="A51" s="38">
        <v>43</v>
      </c>
      <c r="B51" s="39">
        <v>40.7</v>
      </c>
      <c r="C51" s="36">
        <f t="shared" si="0"/>
        <v>83.7</v>
      </c>
    </row>
    <row r="52" spans="1:3" ht="14.25">
      <c r="A52" s="37">
        <v>44</v>
      </c>
      <c r="B52" s="32">
        <v>39.8</v>
      </c>
      <c r="C52" s="36">
        <f t="shared" si="0"/>
        <v>83.8</v>
      </c>
    </row>
    <row r="53" spans="1:3" ht="14.25">
      <c r="A53" s="37">
        <v>45</v>
      </c>
      <c r="B53" s="32">
        <v>38.8</v>
      </c>
      <c r="C53" s="36">
        <f t="shared" si="0"/>
        <v>83.8</v>
      </c>
    </row>
    <row r="54" spans="1:3" ht="14.25">
      <c r="A54" s="37">
        <v>46</v>
      </c>
      <c r="B54" s="32">
        <v>37.9</v>
      </c>
      <c r="C54" s="36">
        <f t="shared" si="0"/>
        <v>83.9</v>
      </c>
    </row>
    <row r="55" spans="1:3" ht="14.25">
      <c r="A55" s="37">
        <v>47</v>
      </c>
      <c r="B55" s="32">
        <v>37</v>
      </c>
      <c r="C55" s="36">
        <f t="shared" si="0"/>
        <v>84</v>
      </c>
    </row>
    <row r="56" spans="1:3" ht="14.25">
      <c r="A56" s="38">
        <v>48</v>
      </c>
      <c r="B56" s="39">
        <v>36</v>
      </c>
      <c r="C56" s="36">
        <f t="shared" si="0"/>
        <v>84</v>
      </c>
    </row>
    <row r="57" spans="1:3" ht="14.25">
      <c r="A57" s="37">
        <v>49</v>
      </c>
      <c r="B57" s="32">
        <v>35.1</v>
      </c>
      <c r="C57" s="36">
        <f t="shared" si="0"/>
        <v>84.1</v>
      </c>
    </row>
    <row r="58" spans="1:3" ht="14.25">
      <c r="A58" s="37">
        <v>50</v>
      </c>
      <c r="B58" s="32">
        <v>34.2</v>
      </c>
      <c r="C58" s="36">
        <f t="shared" si="0"/>
        <v>84.2</v>
      </c>
    </row>
    <row r="59" spans="1:3" ht="14.25">
      <c r="A59" s="37">
        <v>51</v>
      </c>
      <c r="B59" s="32">
        <v>33.3</v>
      </c>
      <c r="C59" s="36">
        <f t="shared" si="0"/>
        <v>84.3</v>
      </c>
    </row>
    <row r="60" spans="1:3" ht="14.25">
      <c r="A60" s="37">
        <v>52</v>
      </c>
      <c r="B60" s="32">
        <v>32.3</v>
      </c>
      <c r="C60" s="36">
        <f t="shared" si="0"/>
        <v>84.3</v>
      </c>
    </row>
    <row r="61" spans="1:3" ht="14.25">
      <c r="A61" s="38">
        <v>53</v>
      </c>
      <c r="B61" s="39">
        <v>31.4</v>
      </c>
      <c r="C61" s="36">
        <f t="shared" si="0"/>
        <v>84.4</v>
      </c>
    </row>
    <row r="62" spans="1:3" ht="14.25">
      <c r="A62" s="37">
        <v>54</v>
      </c>
      <c r="B62" s="32">
        <v>30.5</v>
      </c>
      <c r="C62" s="36">
        <f t="shared" si="0"/>
        <v>84.5</v>
      </c>
    </row>
    <row r="63" spans="1:3" ht="14.25">
      <c r="A63" s="37">
        <v>55</v>
      </c>
      <c r="B63" s="32">
        <v>29.6</v>
      </c>
      <c r="C63" s="36">
        <f t="shared" si="0"/>
        <v>84.6</v>
      </c>
    </row>
    <row r="64" spans="1:3" ht="14.25">
      <c r="A64" s="31">
        <v>56</v>
      </c>
      <c r="B64" s="32">
        <v>28.7</v>
      </c>
      <c r="C64" s="36">
        <f t="shared" si="0"/>
        <v>84.7</v>
      </c>
    </row>
    <row r="65" spans="1:3" ht="14.25">
      <c r="A65" s="31">
        <v>57</v>
      </c>
      <c r="B65" s="32">
        <v>27.9</v>
      </c>
      <c r="C65" s="36">
        <f t="shared" si="0"/>
        <v>84.9</v>
      </c>
    </row>
    <row r="66" spans="1:3" ht="14.25">
      <c r="A66" s="31">
        <v>58</v>
      </c>
      <c r="B66" s="32">
        <v>27</v>
      </c>
      <c r="C66" s="36">
        <f t="shared" si="0"/>
        <v>85</v>
      </c>
    </row>
    <row r="67" spans="1:3" ht="14.25">
      <c r="A67" s="31">
        <v>59</v>
      </c>
      <c r="B67" s="32">
        <v>26.1</v>
      </c>
      <c r="C67" s="36">
        <f t="shared" si="0"/>
        <v>85.1</v>
      </c>
    </row>
    <row r="68" spans="1:3" ht="14.25">
      <c r="A68" s="31">
        <v>60</v>
      </c>
      <c r="B68" s="32">
        <v>25.2</v>
      </c>
      <c r="C68" s="36">
        <f t="shared" si="0"/>
        <v>85.2</v>
      </c>
    </row>
    <row r="69" spans="1:3" ht="14.25">
      <c r="A69" s="31">
        <v>61</v>
      </c>
      <c r="B69" s="32">
        <v>24.4</v>
      </c>
      <c r="C69" s="36">
        <f t="shared" si="0"/>
        <v>85.4</v>
      </c>
    </row>
    <row r="70" spans="1:3" ht="14.25">
      <c r="A70" s="31">
        <v>62</v>
      </c>
      <c r="B70" s="32">
        <v>23.5</v>
      </c>
      <c r="C70" s="36">
        <f t="shared" si="0"/>
        <v>85.5</v>
      </c>
    </row>
    <row r="71" spans="1:3" ht="14.25">
      <c r="A71" s="31">
        <v>63</v>
      </c>
      <c r="B71" s="32">
        <v>22.7</v>
      </c>
      <c r="C71" s="36">
        <f t="shared" si="0"/>
        <v>85.7</v>
      </c>
    </row>
    <row r="72" spans="1:3" ht="14.25">
      <c r="A72" s="40">
        <v>64</v>
      </c>
      <c r="B72" s="39">
        <v>21.8</v>
      </c>
      <c r="C72" s="36">
        <f t="shared" si="0"/>
        <v>85.8</v>
      </c>
    </row>
    <row r="73" spans="1:3" ht="14.25">
      <c r="A73" s="31">
        <v>65</v>
      </c>
      <c r="B73" s="32">
        <v>21</v>
      </c>
      <c r="C73" s="36">
        <f aca="true" t="shared" si="1" ref="C73:C118">+A73+B73</f>
        <v>86</v>
      </c>
    </row>
    <row r="74" spans="1:3" ht="14.25">
      <c r="A74" s="31">
        <v>66</v>
      </c>
      <c r="B74" s="32">
        <v>20.2</v>
      </c>
      <c r="C74" s="36">
        <f t="shared" si="1"/>
        <v>86.2</v>
      </c>
    </row>
    <row r="75" spans="1:3" ht="14.25">
      <c r="A75" s="31">
        <v>67</v>
      </c>
      <c r="B75" s="32">
        <v>19.4</v>
      </c>
      <c r="C75" s="36">
        <f t="shared" si="1"/>
        <v>86.4</v>
      </c>
    </row>
    <row r="76" spans="1:3" ht="14.25">
      <c r="A76" s="31">
        <v>68</v>
      </c>
      <c r="B76" s="32">
        <v>18.6</v>
      </c>
      <c r="C76" s="36">
        <f t="shared" si="1"/>
        <v>86.6</v>
      </c>
    </row>
    <row r="77" spans="1:3" ht="14.25">
      <c r="A77" s="40">
        <v>69</v>
      </c>
      <c r="B77" s="39">
        <v>17.8</v>
      </c>
      <c r="C77" s="36">
        <f t="shared" si="1"/>
        <v>86.8</v>
      </c>
    </row>
    <row r="78" spans="1:3" ht="14.25">
      <c r="A78" s="31">
        <v>70</v>
      </c>
      <c r="B78" s="32">
        <v>17</v>
      </c>
      <c r="C78" s="36">
        <f t="shared" si="1"/>
        <v>87</v>
      </c>
    </row>
    <row r="79" spans="1:3" ht="14.25">
      <c r="A79" s="31">
        <v>71</v>
      </c>
      <c r="B79" s="32">
        <v>16.3</v>
      </c>
      <c r="C79" s="36">
        <f t="shared" si="1"/>
        <v>87.3</v>
      </c>
    </row>
    <row r="80" spans="1:3" ht="14.25">
      <c r="A80" s="31">
        <v>72</v>
      </c>
      <c r="B80" s="32">
        <v>15.5</v>
      </c>
      <c r="C80" s="36">
        <f t="shared" si="1"/>
        <v>87.5</v>
      </c>
    </row>
    <row r="81" spans="1:3" ht="14.25">
      <c r="A81" s="31">
        <v>73</v>
      </c>
      <c r="B81" s="32">
        <v>14.8</v>
      </c>
      <c r="C81" s="36">
        <f t="shared" si="1"/>
        <v>87.8</v>
      </c>
    </row>
    <row r="82" spans="1:3" ht="14.25">
      <c r="A82" s="31">
        <v>74</v>
      </c>
      <c r="B82" s="32">
        <v>14.1</v>
      </c>
      <c r="C82" s="36">
        <f t="shared" si="1"/>
        <v>88.1</v>
      </c>
    </row>
    <row r="83" spans="1:3" ht="14.25">
      <c r="A83" s="31">
        <v>75</v>
      </c>
      <c r="B83" s="32">
        <v>13.4</v>
      </c>
      <c r="C83" s="36">
        <f t="shared" si="1"/>
        <v>88.4</v>
      </c>
    </row>
    <row r="84" spans="1:3" ht="14.25">
      <c r="A84" s="31">
        <v>76</v>
      </c>
      <c r="B84" s="32">
        <v>12.7</v>
      </c>
      <c r="C84" s="36">
        <f t="shared" si="1"/>
        <v>88.7</v>
      </c>
    </row>
    <row r="85" spans="1:3" ht="14.25">
      <c r="A85" s="40">
        <v>77</v>
      </c>
      <c r="B85" s="39">
        <v>12.1</v>
      </c>
      <c r="C85" s="36">
        <f t="shared" si="1"/>
        <v>89.1</v>
      </c>
    </row>
    <row r="86" spans="1:3" ht="14.25">
      <c r="A86" s="31">
        <v>78</v>
      </c>
      <c r="B86" s="32">
        <v>11.4</v>
      </c>
      <c r="C86" s="36">
        <f t="shared" si="1"/>
        <v>89.4</v>
      </c>
    </row>
    <row r="87" spans="1:3" ht="14.25">
      <c r="A87" s="31">
        <v>79</v>
      </c>
      <c r="B87" s="32">
        <v>10.8</v>
      </c>
      <c r="C87" s="36">
        <f t="shared" si="1"/>
        <v>89.8</v>
      </c>
    </row>
    <row r="88" spans="1:3" ht="14.25">
      <c r="A88" s="31">
        <v>80</v>
      </c>
      <c r="B88" s="32">
        <v>10.2</v>
      </c>
      <c r="C88" s="36">
        <f t="shared" si="1"/>
        <v>90.2</v>
      </c>
    </row>
    <row r="89" spans="1:3" ht="14.25">
      <c r="A89" s="31">
        <v>81</v>
      </c>
      <c r="B89" s="32">
        <v>9.7</v>
      </c>
      <c r="C89" s="36">
        <f t="shared" si="1"/>
        <v>90.7</v>
      </c>
    </row>
    <row r="90" spans="1:3" ht="14.25">
      <c r="A90" s="40">
        <v>82</v>
      </c>
      <c r="B90" s="39">
        <v>9.1</v>
      </c>
      <c r="C90" s="36">
        <f t="shared" si="1"/>
        <v>91.1</v>
      </c>
    </row>
    <row r="91" spans="1:3" ht="14.25">
      <c r="A91" s="31">
        <v>83</v>
      </c>
      <c r="B91" s="32">
        <v>8.6</v>
      </c>
      <c r="C91" s="36">
        <f t="shared" si="1"/>
        <v>91.6</v>
      </c>
    </row>
    <row r="92" spans="1:3" ht="14.25">
      <c r="A92" s="37">
        <v>84</v>
      </c>
      <c r="B92" s="32">
        <v>8.1</v>
      </c>
      <c r="C92" s="36">
        <f t="shared" si="1"/>
        <v>92.1</v>
      </c>
    </row>
    <row r="93" spans="1:3" ht="14.25">
      <c r="A93" s="37">
        <v>85</v>
      </c>
      <c r="B93" s="32">
        <v>7.6</v>
      </c>
      <c r="C93" s="36">
        <f t="shared" si="1"/>
        <v>92.6</v>
      </c>
    </row>
    <row r="94" spans="1:3" ht="14.25">
      <c r="A94" s="37">
        <v>86</v>
      </c>
      <c r="B94" s="32">
        <v>7.1</v>
      </c>
      <c r="C94" s="36">
        <f t="shared" si="1"/>
        <v>93.1</v>
      </c>
    </row>
    <row r="95" spans="1:3" ht="14.25">
      <c r="A95" s="38">
        <v>87</v>
      </c>
      <c r="B95" s="39">
        <v>6.7</v>
      </c>
      <c r="C95" s="36">
        <f t="shared" si="1"/>
        <v>93.7</v>
      </c>
    </row>
    <row r="96" spans="1:3" ht="14.25">
      <c r="A96" s="37">
        <v>88</v>
      </c>
      <c r="B96" s="32">
        <v>6.3</v>
      </c>
      <c r="C96" s="36">
        <f t="shared" si="1"/>
        <v>94.3</v>
      </c>
    </row>
    <row r="97" spans="1:3" ht="14.25">
      <c r="A97" s="37">
        <v>89</v>
      </c>
      <c r="B97" s="32">
        <v>5.9</v>
      </c>
      <c r="C97" s="36">
        <f t="shared" si="1"/>
        <v>94.9</v>
      </c>
    </row>
    <row r="98" spans="1:3" ht="14.25">
      <c r="A98" s="37">
        <v>90</v>
      </c>
      <c r="B98" s="32">
        <v>5.5</v>
      </c>
      <c r="C98" s="36">
        <f t="shared" si="1"/>
        <v>95.5</v>
      </c>
    </row>
    <row r="99" spans="1:3" ht="14.25">
      <c r="A99" s="37">
        <v>91</v>
      </c>
      <c r="B99" s="32">
        <v>5.2</v>
      </c>
      <c r="C99" s="36">
        <f t="shared" si="1"/>
        <v>96.2</v>
      </c>
    </row>
    <row r="100" spans="1:3" ht="14.25">
      <c r="A100" s="38">
        <v>92</v>
      </c>
      <c r="B100" s="39">
        <v>4.9</v>
      </c>
      <c r="C100" s="36">
        <f t="shared" si="1"/>
        <v>96.9</v>
      </c>
    </row>
    <row r="101" spans="1:3" ht="14.25">
      <c r="A101" s="37">
        <v>93</v>
      </c>
      <c r="B101" s="32">
        <v>4.6</v>
      </c>
      <c r="C101" s="36">
        <f t="shared" si="1"/>
        <v>97.6</v>
      </c>
    </row>
    <row r="102" spans="1:3" ht="14.25">
      <c r="A102" s="37">
        <v>94</v>
      </c>
      <c r="B102" s="32">
        <v>4.3</v>
      </c>
      <c r="C102" s="36">
        <f t="shared" si="1"/>
        <v>98.3</v>
      </c>
    </row>
    <row r="103" spans="1:3" ht="14.25">
      <c r="A103" s="37">
        <v>95</v>
      </c>
      <c r="B103" s="32">
        <v>4.1</v>
      </c>
      <c r="C103" s="36">
        <f t="shared" si="1"/>
        <v>99.1</v>
      </c>
    </row>
    <row r="104" spans="1:3" ht="14.25">
      <c r="A104" s="37">
        <v>96</v>
      </c>
      <c r="B104" s="32">
        <v>3.8</v>
      </c>
      <c r="C104" s="36">
        <f t="shared" si="1"/>
        <v>99.8</v>
      </c>
    </row>
    <row r="105" spans="1:3" ht="14.25">
      <c r="A105" s="38">
        <v>97</v>
      </c>
      <c r="B105" s="39">
        <v>3.6</v>
      </c>
      <c r="C105" s="36">
        <f t="shared" si="1"/>
        <v>100.6</v>
      </c>
    </row>
    <row r="106" spans="1:3" ht="14.25">
      <c r="A106" s="37">
        <v>98</v>
      </c>
      <c r="B106" s="32">
        <v>3.4</v>
      </c>
      <c r="C106" s="36">
        <f t="shared" si="1"/>
        <v>101.4</v>
      </c>
    </row>
    <row r="107" spans="1:3" ht="14.25">
      <c r="A107" s="37">
        <v>99</v>
      </c>
      <c r="B107" s="32">
        <v>3.1</v>
      </c>
      <c r="C107" s="36">
        <f t="shared" si="1"/>
        <v>102.1</v>
      </c>
    </row>
    <row r="108" spans="1:3" ht="14.25">
      <c r="A108" s="37">
        <v>100</v>
      </c>
      <c r="B108" s="32">
        <v>2.9</v>
      </c>
      <c r="C108" s="36">
        <f t="shared" si="1"/>
        <v>102.9</v>
      </c>
    </row>
    <row r="109" spans="1:3" ht="14.25">
      <c r="A109" s="37">
        <v>101</v>
      </c>
      <c r="B109" s="32">
        <v>2.7</v>
      </c>
      <c r="C109" s="36">
        <f t="shared" si="1"/>
        <v>103.7</v>
      </c>
    </row>
    <row r="110" spans="1:3" ht="14.25">
      <c r="A110" s="38">
        <v>102</v>
      </c>
      <c r="B110" s="39">
        <v>2.5</v>
      </c>
      <c r="C110" s="36">
        <f t="shared" si="1"/>
        <v>104.5</v>
      </c>
    </row>
    <row r="111" spans="1:3" ht="14.25">
      <c r="A111" s="37">
        <v>103</v>
      </c>
      <c r="B111" s="32">
        <v>2.3</v>
      </c>
      <c r="C111" s="36">
        <f t="shared" si="1"/>
        <v>105.3</v>
      </c>
    </row>
    <row r="112" spans="1:3" ht="14.25">
      <c r="A112" s="37">
        <v>104</v>
      </c>
      <c r="B112" s="32">
        <v>2.1</v>
      </c>
      <c r="C112" s="36">
        <f t="shared" si="1"/>
        <v>106.1</v>
      </c>
    </row>
    <row r="113" spans="1:3" ht="14.25">
      <c r="A113" s="37">
        <v>105</v>
      </c>
      <c r="B113" s="32">
        <v>1.9</v>
      </c>
      <c r="C113" s="36">
        <f t="shared" si="1"/>
        <v>106.9</v>
      </c>
    </row>
    <row r="114" spans="1:3" ht="14.25">
      <c r="A114" s="37">
        <v>106</v>
      </c>
      <c r="B114" s="32">
        <v>1.7</v>
      </c>
      <c r="C114" s="36">
        <f t="shared" si="1"/>
        <v>107.7</v>
      </c>
    </row>
    <row r="115" spans="1:3" ht="14.25">
      <c r="A115" s="38">
        <v>107</v>
      </c>
      <c r="B115" s="39">
        <v>1.5</v>
      </c>
      <c r="C115" s="36">
        <f t="shared" si="1"/>
        <v>108.5</v>
      </c>
    </row>
    <row r="116" spans="1:3" ht="14.25">
      <c r="A116" s="37">
        <v>108</v>
      </c>
      <c r="B116" s="32">
        <v>1.4</v>
      </c>
      <c r="C116" s="36">
        <f t="shared" si="1"/>
        <v>109.4</v>
      </c>
    </row>
    <row r="117" spans="1:3" ht="14.25">
      <c r="A117" s="37">
        <v>109</v>
      </c>
      <c r="B117" s="32">
        <v>1.2</v>
      </c>
      <c r="C117" s="36">
        <f t="shared" si="1"/>
        <v>110.2</v>
      </c>
    </row>
    <row r="118" spans="1:3" ht="14.25">
      <c r="A118" s="37">
        <v>110</v>
      </c>
      <c r="B118" s="32">
        <v>1.1</v>
      </c>
      <c r="C118" s="36">
        <f t="shared" si="1"/>
        <v>111.1</v>
      </c>
    </row>
    <row r="119" spans="1:2" ht="22.5">
      <c r="A119" s="37" t="s">
        <v>26</v>
      </c>
      <c r="B119" s="32">
        <v>1</v>
      </c>
    </row>
  </sheetData>
  <sheetProtection password="DF9E" sheet="1"/>
  <mergeCells count="3"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Advancial Federal Credit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Hiles</dc:creator>
  <cp:keywords/>
  <dc:description/>
  <cp:lastModifiedBy>Alexander King</cp:lastModifiedBy>
  <cp:lastPrinted>2016-10-27T18:20:40Z</cp:lastPrinted>
  <dcterms:created xsi:type="dcterms:W3CDTF">2013-03-15T18:38:38Z</dcterms:created>
  <dcterms:modified xsi:type="dcterms:W3CDTF">2021-04-06T15:37:31Z</dcterms:modified>
  <cp:category/>
  <cp:version/>
  <cp:contentType/>
  <cp:contentStatus/>
</cp:coreProperties>
</file>